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ncommon\RESJ\Engineering Equity Team\Equity Breakout Groups\Assessment Equity\"/>
    </mc:Choice>
  </mc:AlternateContent>
  <bookViews>
    <workbookView xWindow="0" yWindow="90" windowWidth="28755" windowHeight="12585"/>
  </bookViews>
  <sheets>
    <sheet name="Assessment Payment Calculator" sheetId="2" r:id="rId1"/>
    <sheet name="modified support" sheetId="3" state="hidden" r:id="rId2"/>
  </sheets>
  <calcPr calcId="162913"/>
</workbook>
</file>

<file path=xl/calcChain.xml><?xml version="1.0" encoding="utf-8"?>
<calcChain xmlns="http://schemas.openxmlformats.org/spreadsheetml/2006/main">
  <c r="F30" i="2" l="1"/>
  <c r="F24" i="2" l="1"/>
  <c r="F26" i="2"/>
  <c r="F21" i="2"/>
  <c r="F23" i="2"/>
  <c r="F25" i="2"/>
  <c r="F20" i="2"/>
  <c r="F22" i="2"/>
  <c r="B26" i="2"/>
  <c r="B23" i="2"/>
  <c r="B20" i="2"/>
  <c r="B25" i="2"/>
  <c r="B24" i="2"/>
  <c r="B21" i="2"/>
  <c r="E12" i="2"/>
  <c r="B22" i="2"/>
  <c r="B13" i="2" l="1"/>
  <c r="B14" i="2" s="1"/>
  <c r="B15" i="2" s="1"/>
  <c r="B16" i="2" s="1"/>
  <c r="B17" i="2" s="1"/>
  <c r="B18" i="2" s="1"/>
  <c r="B19" i="2" s="1"/>
  <c r="C12" i="2"/>
  <c r="D12" i="2" s="1"/>
  <c r="F12" i="2" s="1"/>
  <c r="C13" i="2" l="1"/>
  <c r="E13" i="2" s="1"/>
  <c r="D13" i="2" l="1"/>
  <c r="F13" i="2" s="1"/>
  <c r="C14" i="2" l="1"/>
  <c r="E14" i="2" s="1"/>
  <c r="D14" i="2" l="1"/>
  <c r="F14" i="2" l="1"/>
  <c r="C15" i="2" s="1"/>
  <c r="E15" i="2" l="1"/>
  <c r="D15" i="2"/>
  <c r="F15" i="2" l="1"/>
  <c r="C16" i="2" s="1"/>
  <c r="E16" i="2" s="1"/>
  <c r="D16" i="2" l="1"/>
  <c r="F16" i="2"/>
  <c r="C17" i="2" s="1"/>
  <c r="E17" i="2" l="1"/>
  <c r="D17" i="2"/>
  <c r="F17" i="2" l="1"/>
  <c r="C18" i="2" s="1"/>
  <c r="E18" i="2" l="1"/>
  <c r="D18" i="2"/>
  <c r="F18" i="2" l="1"/>
  <c r="C19" i="2" s="1"/>
  <c r="C20" i="2"/>
  <c r="E20" i="2" s="1"/>
  <c r="E19" i="2" l="1"/>
  <c r="D19" i="2"/>
  <c r="D20" i="2"/>
  <c r="F19" i="2" l="1"/>
  <c r="C21" i="2"/>
  <c r="E21" i="2" s="1"/>
  <c r="D21" i="2" l="1"/>
  <c r="C22" i="2" l="1"/>
  <c r="E22" i="2" s="1"/>
  <c r="D22" i="2" l="1"/>
  <c r="C23" i="2" l="1"/>
  <c r="E23" i="2" s="1"/>
  <c r="D23" i="2" l="1"/>
  <c r="C24" i="2" l="1"/>
  <c r="E24" i="2" s="1"/>
  <c r="D24" i="2" l="1"/>
  <c r="C25" i="2" l="1"/>
  <c r="E25" i="2" s="1"/>
  <c r="D25" i="2" l="1"/>
  <c r="C26" i="2" s="1"/>
  <c r="E26" i="2" s="1"/>
  <c r="E28" i="2" s="1"/>
  <c r="D26" i="2" l="1"/>
  <c r="D28" i="2" s="1"/>
  <c r="F28" i="2" l="1"/>
  <c r="F31" i="2" s="1"/>
</calcChain>
</file>

<file path=xl/sharedStrings.xml><?xml version="1.0" encoding="utf-8"?>
<sst xmlns="http://schemas.openxmlformats.org/spreadsheetml/2006/main" count="29" uniqueCount="28">
  <si>
    <t>Assessment =</t>
  </si>
  <si>
    <t xml:space="preserve">  Total</t>
  </si>
  <si>
    <t>Remaining Principle</t>
  </si>
  <si>
    <t>Interest Payment</t>
  </si>
  <si>
    <t>Total Payment</t>
  </si>
  <si>
    <t>Principle Payment</t>
  </si>
  <si>
    <t>Number of Years =</t>
  </si>
  <si>
    <t xml:space="preserve">Average Payment = </t>
  </si>
  <si>
    <t>Year</t>
  </si>
  <si>
    <t>Payback</t>
  </si>
  <si>
    <t>Annual Assessment Payment Calculator</t>
  </si>
  <si>
    <t>Instructions:</t>
  </si>
  <si>
    <t>Key</t>
  </si>
  <si>
    <r>
      <rPr>
        <b/>
        <sz val="11"/>
        <color theme="1"/>
        <rFont val="Calibri"/>
        <family val="2"/>
        <scheme val="minor"/>
      </rPr>
      <t>Interest Rate</t>
    </r>
    <r>
      <rPr>
        <sz val="11"/>
        <color theme="1"/>
        <rFont val="Calibri"/>
        <family val="2"/>
        <scheme val="minor"/>
      </rPr>
      <t xml:space="preserve"> is set each year. See the letter from finance included in the mailing from when the Common Council approved the project and assessments.</t>
    </r>
  </si>
  <si>
    <r>
      <rPr>
        <b/>
        <sz val="11"/>
        <color theme="1"/>
        <rFont val="Calibri"/>
        <family val="2"/>
        <scheme val="minor"/>
      </rPr>
      <t>Assessment</t>
    </r>
    <r>
      <rPr>
        <sz val="11"/>
        <color theme="1"/>
        <rFont val="Calibri"/>
        <family val="2"/>
        <scheme val="minor"/>
      </rPr>
      <t xml:space="preserve"> refers to the amount a property is being assessed for. This can be found in the individualized breakdown mailed to each property owner, or in the full schedule of assessments posted to the relevant project page.</t>
    </r>
  </si>
  <si>
    <r>
      <rPr>
        <b/>
        <sz val="11"/>
        <color theme="1"/>
        <rFont val="Calibri"/>
        <family val="2"/>
        <scheme val="minor"/>
      </rPr>
      <t>Number of Years/Payback Period</t>
    </r>
    <r>
      <rPr>
        <sz val="11"/>
        <color theme="1"/>
        <rFont val="Calibri"/>
        <family val="2"/>
        <scheme val="minor"/>
      </rPr>
      <t xml:space="preserve"> is how many years given for the assessment to be paid back over. This is usually 8 years unless assessments are exceptionally large or the alder specifically requests it.</t>
    </r>
  </si>
  <si>
    <t>Payback period =</t>
  </si>
  <si>
    <t>8 years</t>
  </si>
  <si>
    <t>15 years</t>
  </si>
  <si>
    <t>See Key for details</t>
  </si>
  <si>
    <r>
      <rPr>
        <b/>
        <sz val="11"/>
        <color theme="1"/>
        <rFont val="Calibri"/>
        <family val="2"/>
        <scheme val="minor"/>
      </rPr>
      <t>Remaining Principal</t>
    </r>
    <r>
      <rPr>
        <sz val="11"/>
        <color theme="1"/>
        <rFont val="Calibri"/>
        <family val="2"/>
        <scheme val="minor"/>
      </rPr>
      <t xml:space="preserve"> is the unpaid balance of the assessment.</t>
    </r>
  </si>
  <si>
    <r>
      <rPr>
        <b/>
        <sz val="11"/>
        <color theme="1"/>
        <rFont val="Calibri"/>
        <family val="2"/>
        <scheme val="minor"/>
      </rPr>
      <t>Interest Payment</t>
    </r>
    <r>
      <rPr>
        <sz val="11"/>
        <color theme="1"/>
        <rFont val="Calibri"/>
        <family val="2"/>
        <scheme val="minor"/>
      </rPr>
      <t xml:space="preserve"> is based on the Remaining Principal balance.</t>
    </r>
  </si>
  <si>
    <r>
      <rPr>
        <b/>
        <sz val="11"/>
        <color theme="1"/>
        <rFont val="Calibri"/>
        <family val="2"/>
        <scheme val="minor"/>
      </rPr>
      <t>Principal Payment</t>
    </r>
    <r>
      <rPr>
        <sz val="11"/>
        <color theme="1"/>
        <rFont val="Calibri"/>
        <family val="2"/>
        <scheme val="minor"/>
      </rPr>
      <t xml:space="preserve"> is based on the Assessment total and the payback period.</t>
    </r>
  </si>
  <si>
    <r>
      <rPr>
        <b/>
        <sz val="11"/>
        <color theme="1"/>
        <rFont val="Calibri"/>
        <family val="2"/>
        <scheme val="minor"/>
      </rPr>
      <t>Total Payment</t>
    </r>
    <r>
      <rPr>
        <sz val="11"/>
        <color theme="1"/>
        <rFont val="Calibri"/>
        <family val="2"/>
        <scheme val="minor"/>
      </rPr>
      <t xml:space="preserve"> is the annual payment that is due each year.</t>
    </r>
  </si>
  <si>
    <t>Enter interest rate, assessment amount, and select payback period.</t>
  </si>
  <si>
    <t>NOTE: This calculator assumes all payments are made through the property tax roll.</t>
  </si>
  <si>
    <t>See Special Assessments website for more details</t>
  </si>
  <si>
    <t>Interest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</si>
</sst>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0" fillId="0" borderId="0" xfId="0" applyBorder="1"/>
    <xf numFmtId="0" fontId="1" fillId="0" borderId="0" xfId="0" applyFont="1" applyBorder="1"/>
    <xf numFmtId="164" fontId="0" fillId="0" borderId="0" xfId="0" applyNumberFormat="1" applyBorder="1"/>
    <xf numFmtId="164" fontId="0" fillId="0" borderId="0" xfId="0" applyNumberFormat="1" applyBorder="1" applyAlignment="1">
      <alignment horizontal="center" wrapText="1"/>
    </xf>
    <xf numFmtId="164" fontId="0" fillId="2" borderId="0" xfId="0" applyNumberFormat="1" applyFill="1" applyBorder="1" applyProtection="1">
      <protection locked="0"/>
    </xf>
    <xf numFmtId="164" fontId="0" fillId="0" borderId="0" xfId="0" applyNumberFormat="1" applyBorder="1" applyAlignment="1">
      <alignment horizontal="right"/>
    </xf>
    <xf numFmtId="0" fontId="2" fillId="0" borderId="0" xfId="0" applyFont="1"/>
    <xf numFmtId="0" fontId="0" fillId="2" borderId="0" xfId="0" applyNumberFormat="1" applyFill="1" applyBorder="1" applyAlignment="1" applyProtection="1">
      <alignment horizontal="right"/>
      <protection locked="0"/>
    </xf>
    <xf numFmtId="0" fontId="0" fillId="0" borderId="4" xfId="0" applyBorder="1"/>
    <xf numFmtId="164" fontId="0" fillId="0" borderId="5" xfId="0" applyNumberFormat="1" applyBorder="1"/>
    <xf numFmtId="0" fontId="0" fillId="0" borderId="4" xfId="0" applyBorder="1" applyAlignment="1">
      <alignment horizontal="right" wrapText="1"/>
    </xf>
    <xf numFmtId="164" fontId="0" fillId="0" borderId="5" xfId="0" applyNumberFormat="1" applyBorder="1" applyAlignment="1">
      <alignment horizontal="center" wrapText="1"/>
    </xf>
    <xf numFmtId="0" fontId="0" fillId="0" borderId="5" xfId="0" applyNumberFormat="1" applyBorder="1"/>
    <xf numFmtId="0" fontId="0" fillId="0" borderId="6" xfId="0" applyBorder="1"/>
    <xf numFmtId="0" fontId="0" fillId="0" borderId="7" xfId="0" applyBorder="1"/>
    <xf numFmtId="0" fontId="0" fillId="0" borderId="8" xfId="0" applyBorder="1"/>
    <xf numFmtId="0" fontId="2" fillId="0" borderId="0" xfId="0" applyFont="1" applyBorder="1"/>
    <xf numFmtId="10" fontId="0" fillId="2" borderId="2" xfId="0" applyNumberFormat="1" applyFill="1" applyBorder="1" applyProtection="1">
      <protection locked="0"/>
    </xf>
    <xf numFmtId="0" fontId="3" fillId="0" borderId="0" xfId="0" applyFont="1" applyBorder="1"/>
    <xf numFmtId="0" fontId="4" fillId="0" borderId="0" xfId="1"/>
    <xf numFmtId="0" fontId="0" fillId="0" borderId="1" xfId="0" applyBorder="1" applyAlignment="1">
      <alignment horizontal="right"/>
    </xf>
    <xf numFmtId="0" fontId="0" fillId="0" borderId="4" xfId="0" applyBorder="1" applyAlignment="1">
      <alignment horizontal="right"/>
    </xf>
    <xf numFmtId="0" fontId="0" fillId="0" borderId="0" xfId="0" applyBorder="1" applyAlignment="1">
      <alignment horizontal="left"/>
    </xf>
    <xf numFmtId="164" fontId="0" fillId="0" borderId="5" xfId="0" applyNumberFormat="1" applyFill="1" applyBorder="1" applyProtection="1">
      <protection locked="0"/>
    </xf>
    <xf numFmtId="0" fontId="0" fillId="0" borderId="0" xfId="0" applyAlignment="1">
      <alignment horizontal="left" wrapText="1"/>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5" xfId="0" applyNumberForma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Special%20Assessment%20Copy.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3"/>
  <sheetViews>
    <sheetView tabSelected="1" zoomScaleNormal="100" workbookViewId="0">
      <selection activeCell="H9" sqref="H9"/>
    </sheetView>
  </sheetViews>
  <sheetFormatPr defaultRowHeight="15" x14ac:dyDescent="0.25"/>
  <cols>
    <col min="1" max="1" width="1.7109375" customWidth="1"/>
    <col min="2" max="2" width="17.42578125" bestFit="1" customWidth="1"/>
    <col min="3" max="6" width="11" customWidth="1"/>
  </cols>
  <sheetData>
    <row r="1" spans="1:6" x14ac:dyDescent="0.25">
      <c r="B1" s="1"/>
      <c r="C1" s="1"/>
      <c r="D1" s="1"/>
      <c r="E1" s="1"/>
      <c r="F1" s="1"/>
    </row>
    <row r="2" spans="1:6" ht="18.75" x14ac:dyDescent="0.3">
      <c r="B2" s="19" t="s">
        <v>10</v>
      </c>
      <c r="C2" s="1"/>
      <c r="D2" s="1"/>
      <c r="E2" s="2"/>
      <c r="F2" s="1"/>
    </row>
    <row r="3" spans="1:6" x14ac:dyDescent="0.25">
      <c r="B3" s="1"/>
      <c r="C3" s="1"/>
      <c r="D3" s="1"/>
      <c r="E3" s="2"/>
      <c r="F3" s="1"/>
    </row>
    <row r="4" spans="1:6" x14ac:dyDescent="0.25">
      <c r="B4" s="17" t="s">
        <v>11</v>
      </c>
      <c r="C4" s="1"/>
      <c r="D4" s="1"/>
      <c r="E4" s="2"/>
      <c r="F4" s="1"/>
    </row>
    <row r="5" spans="1:6" x14ac:dyDescent="0.25">
      <c r="B5" s="23" t="s">
        <v>24</v>
      </c>
      <c r="C5" s="23"/>
      <c r="D5" s="23"/>
      <c r="E5" s="23"/>
      <c r="F5" s="23"/>
    </row>
    <row r="6" spans="1:6" ht="15.75" thickBot="1" x14ac:dyDescent="0.3">
      <c r="B6" s="23"/>
      <c r="C6" s="23"/>
      <c r="D6" s="23"/>
      <c r="E6" s="23"/>
      <c r="F6" s="23"/>
    </row>
    <row r="7" spans="1:6" x14ac:dyDescent="0.25">
      <c r="A7" s="1"/>
      <c r="B7" s="21" t="s">
        <v>27</v>
      </c>
      <c r="C7" s="18">
        <v>0.02</v>
      </c>
      <c r="D7" s="26" t="s">
        <v>19</v>
      </c>
      <c r="E7" s="26"/>
      <c r="F7" s="27"/>
    </row>
    <row r="8" spans="1:6" x14ac:dyDescent="0.25">
      <c r="B8" s="22" t="s">
        <v>0</v>
      </c>
      <c r="C8" s="5">
        <v>0</v>
      </c>
      <c r="D8" s="28"/>
      <c r="E8" s="28"/>
      <c r="F8" s="29"/>
    </row>
    <row r="9" spans="1:6" x14ac:dyDescent="0.25">
      <c r="B9" s="22" t="s">
        <v>16</v>
      </c>
      <c r="C9" s="8" t="s">
        <v>17</v>
      </c>
      <c r="D9" s="28"/>
      <c r="E9" s="28"/>
      <c r="F9" s="29"/>
    </row>
    <row r="10" spans="1:6" x14ac:dyDescent="0.25">
      <c r="B10" s="9"/>
      <c r="C10" s="3"/>
      <c r="D10" s="3"/>
      <c r="E10" s="3"/>
      <c r="F10" s="10"/>
    </row>
    <row r="11" spans="1:6" ht="30" x14ac:dyDescent="0.25">
      <c r="B11" s="11" t="s">
        <v>8</v>
      </c>
      <c r="C11" s="4" t="s">
        <v>2</v>
      </c>
      <c r="D11" s="4" t="s">
        <v>3</v>
      </c>
      <c r="E11" s="4" t="s">
        <v>5</v>
      </c>
      <c r="F11" s="12" t="s">
        <v>4</v>
      </c>
    </row>
    <row r="12" spans="1:6" x14ac:dyDescent="0.25">
      <c r="B12" s="9">
        <v>1</v>
      </c>
      <c r="C12" s="3">
        <f>C8</f>
        <v>0</v>
      </c>
      <c r="D12" s="3">
        <f>C12*$C$7</f>
        <v>0</v>
      </c>
      <c r="E12" s="3">
        <f t="shared" ref="E12" si="0">$C$8/$F$30</f>
        <v>0</v>
      </c>
      <c r="F12" s="24">
        <f>E12+D12</f>
        <v>0</v>
      </c>
    </row>
    <row r="13" spans="1:6" x14ac:dyDescent="0.25">
      <c r="B13" s="9">
        <f>B12+1</f>
        <v>2</v>
      </c>
      <c r="C13" s="3">
        <f>IF(F12&gt;0,C12-(F12-D12),0)</f>
        <v>0</v>
      </c>
      <c r="D13" s="3">
        <f>C13*$C$7</f>
        <v>0</v>
      </c>
      <c r="E13" s="3">
        <f>IF(C13&lt;$C$8/$F$30,C13,$C$8/$F$30)</f>
        <v>0</v>
      </c>
      <c r="F13" s="24">
        <f t="shared" ref="F13:F19" si="1">IF(E13&lt;C13,E13+D13,D13+C13)</f>
        <v>0</v>
      </c>
    </row>
    <row r="14" spans="1:6" x14ac:dyDescent="0.25">
      <c r="B14" s="9">
        <f t="shared" ref="B14:B19" si="2">B13+1</f>
        <v>3</v>
      </c>
      <c r="C14" s="3">
        <f t="shared" ref="C14:C19" si="3">IF(F13&gt;0,C13-(F13-D13),0)</f>
        <v>0</v>
      </c>
      <c r="D14" s="3">
        <f t="shared" ref="D14:D19" si="4">C14*$C$7</f>
        <v>0</v>
      </c>
      <c r="E14" s="3">
        <f t="shared" ref="E14:E18" si="5">IF(C14&lt;$C$8/$F$30,C14,$C$8/$F$30)</f>
        <v>0</v>
      </c>
      <c r="F14" s="24">
        <f t="shared" si="1"/>
        <v>0</v>
      </c>
    </row>
    <row r="15" spans="1:6" x14ac:dyDescent="0.25">
      <c r="B15" s="9">
        <f t="shared" si="2"/>
        <v>4</v>
      </c>
      <c r="C15" s="3">
        <f t="shared" si="3"/>
        <v>0</v>
      </c>
      <c r="D15" s="3">
        <f t="shared" si="4"/>
        <v>0</v>
      </c>
      <c r="E15" s="3">
        <f t="shared" si="5"/>
        <v>0</v>
      </c>
      <c r="F15" s="24">
        <f t="shared" si="1"/>
        <v>0</v>
      </c>
    </row>
    <row r="16" spans="1:6" x14ac:dyDescent="0.25">
      <c r="B16" s="9">
        <f t="shared" si="2"/>
        <v>5</v>
      </c>
      <c r="C16" s="3">
        <f t="shared" si="3"/>
        <v>0</v>
      </c>
      <c r="D16" s="3">
        <f t="shared" si="4"/>
        <v>0</v>
      </c>
      <c r="E16" s="3">
        <f t="shared" si="5"/>
        <v>0</v>
      </c>
      <c r="F16" s="24">
        <f t="shared" si="1"/>
        <v>0</v>
      </c>
    </row>
    <row r="17" spans="2:6" x14ac:dyDescent="0.25">
      <c r="B17" s="9">
        <f t="shared" si="2"/>
        <v>6</v>
      </c>
      <c r="C17" s="3">
        <f t="shared" si="3"/>
        <v>0</v>
      </c>
      <c r="D17" s="3">
        <f t="shared" si="4"/>
        <v>0</v>
      </c>
      <c r="E17" s="3">
        <f t="shared" si="5"/>
        <v>0</v>
      </c>
      <c r="F17" s="24">
        <f t="shared" si="1"/>
        <v>0</v>
      </c>
    </row>
    <row r="18" spans="2:6" x14ac:dyDescent="0.25">
      <c r="B18" s="9">
        <f t="shared" si="2"/>
        <v>7</v>
      </c>
      <c r="C18" s="3">
        <f t="shared" si="3"/>
        <v>0</v>
      </c>
      <c r="D18" s="3">
        <f t="shared" si="4"/>
        <v>0</v>
      </c>
      <c r="E18" s="3">
        <f t="shared" si="5"/>
        <v>0</v>
      </c>
      <c r="F18" s="24">
        <f t="shared" si="1"/>
        <v>0</v>
      </c>
    </row>
    <row r="19" spans="2:6" x14ac:dyDescent="0.25">
      <c r="B19" s="9">
        <f t="shared" si="2"/>
        <v>8</v>
      </c>
      <c r="C19" s="3">
        <f t="shared" si="3"/>
        <v>0</v>
      </c>
      <c r="D19" s="3">
        <f t="shared" si="4"/>
        <v>0</v>
      </c>
      <c r="E19" s="3">
        <f>IF(C19&lt;$C$8/$F$30,C19,$C$8/$F$30)</f>
        <v>0</v>
      </c>
      <c r="F19" s="24">
        <f t="shared" si="1"/>
        <v>0</v>
      </c>
    </row>
    <row r="20" spans="2:6" x14ac:dyDescent="0.25">
      <c r="B20" s="9" t="str">
        <f>IF($F$30=15,9,"")</f>
        <v/>
      </c>
      <c r="C20" s="3" t="str">
        <f t="shared" ref="C20:C26" si="6">IF($F$30=15,IF(F19&gt;0,C19-(F19-D19),0),"")</f>
        <v/>
      </c>
      <c r="D20" s="3" t="str">
        <f t="shared" ref="D20:D26" si="7">IF($F$30=15,C20*$C$7,"")</f>
        <v/>
      </c>
      <c r="E20" s="3" t="str">
        <f>IF($F$30=15,IF(C20&lt;$C$8/$F$30,C20,$C$8/$F$30),"")</f>
        <v/>
      </c>
      <c r="F20" s="24" t="str">
        <f t="shared" ref="F20:F26" si="8">IF($F$30=15,IF(E20&lt;C20,E20+D20,D20+C20),"")</f>
        <v/>
      </c>
    </row>
    <row r="21" spans="2:6" x14ac:dyDescent="0.25">
      <c r="B21" s="9" t="str">
        <f>IF($F$30=15,10,"")</f>
        <v/>
      </c>
      <c r="C21" s="3" t="str">
        <f t="shared" si="6"/>
        <v/>
      </c>
      <c r="D21" s="3" t="str">
        <f t="shared" si="7"/>
        <v/>
      </c>
      <c r="E21" s="3" t="str">
        <f t="shared" ref="E21:E26" si="9">IF($F$30=15,IF(C21&lt;$C$8/$F$30,C21,$C$8/$F$30),"")</f>
        <v/>
      </c>
      <c r="F21" s="24" t="str">
        <f t="shared" si="8"/>
        <v/>
      </c>
    </row>
    <row r="22" spans="2:6" x14ac:dyDescent="0.25">
      <c r="B22" s="9" t="str">
        <f>IF($F$30=15,11,"")</f>
        <v/>
      </c>
      <c r="C22" s="3" t="str">
        <f t="shared" si="6"/>
        <v/>
      </c>
      <c r="D22" s="3" t="str">
        <f t="shared" si="7"/>
        <v/>
      </c>
      <c r="E22" s="3" t="str">
        <f t="shared" si="9"/>
        <v/>
      </c>
      <c r="F22" s="24" t="str">
        <f t="shared" si="8"/>
        <v/>
      </c>
    </row>
    <row r="23" spans="2:6" x14ac:dyDescent="0.25">
      <c r="B23" s="9" t="str">
        <f>IF($F$30=15,12,"")</f>
        <v/>
      </c>
      <c r="C23" s="3" t="str">
        <f t="shared" si="6"/>
        <v/>
      </c>
      <c r="D23" s="3" t="str">
        <f t="shared" si="7"/>
        <v/>
      </c>
      <c r="E23" s="3" t="str">
        <f t="shared" si="9"/>
        <v/>
      </c>
      <c r="F23" s="24" t="str">
        <f t="shared" si="8"/>
        <v/>
      </c>
    </row>
    <row r="24" spans="2:6" x14ac:dyDescent="0.25">
      <c r="B24" s="9" t="str">
        <f>IF($F$30=15,13,"")</f>
        <v/>
      </c>
      <c r="C24" s="3" t="str">
        <f t="shared" si="6"/>
        <v/>
      </c>
      <c r="D24" s="3" t="str">
        <f t="shared" si="7"/>
        <v/>
      </c>
      <c r="E24" s="3" t="str">
        <f t="shared" si="9"/>
        <v/>
      </c>
      <c r="F24" s="24" t="str">
        <f t="shared" si="8"/>
        <v/>
      </c>
    </row>
    <row r="25" spans="2:6" x14ac:dyDescent="0.25">
      <c r="B25" s="9" t="str">
        <f>IF($F$30=15,14,"")</f>
        <v/>
      </c>
      <c r="C25" s="3" t="str">
        <f t="shared" si="6"/>
        <v/>
      </c>
      <c r="D25" s="3" t="str">
        <f t="shared" si="7"/>
        <v/>
      </c>
      <c r="E25" s="3" t="str">
        <f t="shared" si="9"/>
        <v/>
      </c>
      <c r="F25" s="24" t="str">
        <f t="shared" si="8"/>
        <v/>
      </c>
    </row>
    <row r="26" spans="2:6" x14ac:dyDescent="0.25">
      <c r="B26" s="9" t="str">
        <f>IF($F$30=15,15,"")</f>
        <v/>
      </c>
      <c r="C26" s="3" t="str">
        <f t="shared" si="6"/>
        <v/>
      </c>
      <c r="D26" s="3" t="str">
        <f t="shared" si="7"/>
        <v/>
      </c>
      <c r="E26" s="3" t="str">
        <f t="shared" si="9"/>
        <v/>
      </c>
      <c r="F26" s="24" t="str">
        <f t="shared" si="8"/>
        <v/>
      </c>
    </row>
    <row r="27" spans="2:6" x14ac:dyDescent="0.25">
      <c r="B27" s="9"/>
      <c r="C27" s="3"/>
      <c r="D27" s="3"/>
      <c r="E27" s="3"/>
      <c r="F27" s="10"/>
    </row>
    <row r="28" spans="2:6" x14ac:dyDescent="0.25">
      <c r="B28" s="22" t="s">
        <v>1</v>
      </c>
      <c r="C28" s="3"/>
      <c r="D28" s="3">
        <f>SUM(D12:D26)</f>
        <v>0</v>
      </c>
      <c r="E28" s="3">
        <f>SUM(E12:E26)</f>
        <v>0</v>
      </c>
      <c r="F28" s="10">
        <f>SUM(F12:F26)</f>
        <v>0</v>
      </c>
    </row>
    <row r="29" spans="2:6" x14ac:dyDescent="0.25">
      <c r="B29" s="9"/>
      <c r="C29" s="3"/>
      <c r="D29" s="3"/>
      <c r="E29" s="3"/>
      <c r="F29" s="10"/>
    </row>
    <row r="30" spans="2:6" x14ac:dyDescent="0.25">
      <c r="B30" s="9"/>
      <c r="C30" s="3"/>
      <c r="D30" s="1"/>
      <c r="E30" s="6" t="s">
        <v>6</v>
      </c>
      <c r="F30" s="13">
        <f>IF(C9="8 years",8,15)</f>
        <v>8</v>
      </c>
    </row>
    <row r="31" spans="2:6" x14ac:dyDescent="0.25">
      <c r="B31" s="9"/>
      <c r="C31" s="3"/>
      <c r="D31" s="3"/>
      <c r="E31" s="6" t="s">
        <v>7</v>
      </c>
      <c r="F31" s="10">
        <f>F28/F30</f>
        <v>0</v>
      </c>
    </row>
    <row r="32" spans="2:6" ht="15.75" thickBot="1" x14ac:dyDescent="0.3">
      <c r="B32" s="14"/>
      <c r="C32" s="15"/>
      <c r="D32" s="15"/>
      <c r="E32" s="15"/>
      <c r="F32" s="16"/>
    </row>
    <row r="33" spans="2:8" x14ac:dyDescent="0.25">
      <c r="B33" t="s">
        <v>25</v>
      </c>
    </row>
    <row r="34" spans="2:8" x14ac:dyDescent="0.25">
      <c r="B34" s="20" t="s">
        <v>26</v>
      </c>
    </row>
    <row r="36" spans="2:8" x14ac:dyDescent="0.25">
      <c r="B36" s="7" t="s">
        <v>12</v>
      </c>
    </row>
    <row r="37" spans="2:8" ht="30" customHeight="1" x14ac:dyDescent="0.25">
      <c r="B37" s="25" t="s">
        <v>13</v>
      </c>
      <c r="C37" s="25"/>
      <c r="D37" s="25"/>
      <c r="E37" s="25"/>
      <c r="F37" s="25"/>
      <c r="G37" s="25"/>
      <c r="H37" s="25"/>
    </row>
    <row r="38" spans="2:8" ht="45" customHeight="1" x14ac:dyDescent="0.25">
      <c r="B38" s="25" t="s">
        <v>14</v>
      </c>
      <c r="C38" s="25"/>
      <c r="D38" s="25"/>
      <c r="E38" s="25"/>
      <c r="F38" s="25"/>
      <c r="G38" s="25"/>
      <c r="H38" s="25"/>
    </row>
    <row r="39" spans="2:8" ht="45" customHeight="1" x14ac:dyDescent="0.25">
      <c r="B39" s="25" t="s">
        <v>15</v>
      </c>
      <c r="C39" s="25"/>
      <c r="D39" s="25"/>
      <c r="E39" s="25"/>
      <c r="F39" s="25"/>
      <c r="G39" s="25"/>
      <c r="H39" s="25"/>
    </row>
    <row r="40" spans="2:8" x14ac:dyDescent="0.25">
      <c r="B40" s="25" t="s">
        <v>20</v>
      </c>
      <c r="C40" s="25"/>
      <c r="D40" s="25"/>
      <c r="E40" s="25"/>
      <c r="F40" s="25"/>
      <c r="G40" s="25"/>
      <c r="H40" s="25"/>
    </row>
    <row r="41" spans="2:8" x14ac:dyDescent="0.25">
      <c r="B41" s="25" t="s">
        <v>21</v>
      </c>
      <c r="C41" s="25"/>
      <c r="D41" s="25"/>
      <c r="E41" s="25"/>
      <c r="F41" s="25"/>
      <c r="G41" s="25"/>
      <c r="H41" s="25"/>
    </row>
    <row r="42" spans="2:8" x14ac:dyDescent="0.25">
      <c r="B42" s="25" t="s">
        <v>22</v>
      </c>
      <c r="C42" s="25"/>
      <c r="D42" s="25"/>
      <c r="E42" s="25"/>
      <c r="F42" s="25"/>
      <c r="G42" s="25"/>
      <c r="H42" s="25"/>
    </row>
    <row r="43" spans="2:8" x14ac:dyDescent="0.25">
      <c r="B43" s="25" t="s">
        <v>23</v>
      </c>
      <c r="C43" s="25"/>
      <c r="D43" s="25"/>
      <c r="E43" s="25"/>
      <c r="F43" s="25"/>
      <c r="G43" s="25"/>
      <c r="H43" s="25"/>
    </row>
  </sheetData>
  <mergeCells count="10">
    <mergeCell ref="B39:H39"/>
    <mergeCell ref="B40:H40"/>
    <mergeCell ref="B41:H41"/>
    <mergeCell ref="B42:H42"/>
    <mergeCell ref="B43:H43"/>
    <mergeCell ref="B5:F5"/>
    <mergeCell ref="B6:F6"/>
    <mergeCell ref="B37:H37"/>
    <mergeCell ref="B38:H38"/>
    <mergeCell ref="D7:F9"/>
  </mergeCells>
  <hyperlinks>
    <hyperlink ref="B34"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'modified support'!$A$2:$A$3</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workbookViewId="0">
      <selection activeCell="A3" sqref="A3"/>
    </sheetView>
  </sheetViews>
  <sheetFormatPr defaultRowHeight="15" x14ac:dyDescent="0.25"/>
  <sheetData>
    <row r="1" spans="1:1" x14ac:dyDescent="0.25">
      <c r="A1" t="s">
        <v>9</v>
      </c>
    </row>
    <row r="2" spans="1:1" x14ac:dyDescent="0.25">
      <c r="A2" t="s">
        <v>17</v>
      </c>
    </row>
    <row r="3" spans="1:1" x14ac:dyDescent="0.25">
      <c r="A3" t="s">
        <v>18</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Assessment Payment Calculator</vt:lpstr>
      <vt:lpstr>modified support</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enrfp</dc:creator>
  <cp:lastModifiedBy>Parker, Lesley</cp:lastModifiedBy>
  <cp:lastPrinted>2019-07-22T15:56:13Z</cp:lastPrinted>
  <dcterms:created xsi:type="dcterms:W3CDTF">2015-04-23T15:59:58Z</dcterms:created>
  <dcterms:modified xsi:type="dcterms:W3CDTF">2023-05-02T19:41:13Z</dcterms:modified>
</cp:coreProperties>
</file>