
<file path=[Content_Types].xml><?xml version="1.0" encoding="utf-8"?>
<Types xmlns="http://schemas.openxmlformats.org/package/2006/content-types">
  <Default Extension="bin" ContentType="application/vnd.openxmlformats-officedocument.spreadsheetml.printerSettings"/>
  <Override PartName="/xl/tables/table3.xml" ContentType="application/vnd.openxmlformats-officedocument.spreadsheetml.table+xml"/>
  <Override PartName="/xl/tables/table4.xml" ContentType="application/vnd.openxmlformats-officedocument.spreadsheetml.table+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75" windowWidth="18195" windowHeight="10290"/>
  </bookViews>
  <sheets>
    <sheet name="IBR" sheetId="6" r:id="rId1"/>
  </sheets>
  <calcPr calcId="125725"/>
</workbook>
</file>

<file path=xl/calcChain.xml><?xml version="1.0" encoding="utf-8"?>
<calcChain xmlns="http://schemas.openxmlformats.org/spreadsheetml/2006/main">
  <c r="E65" i="6"/>
  <c r="D65"/>
  <c r="C65"/>
  <c r="B65"/>
  <c r="F64"/>
  <c r="F63"/>
  <c r="F62"/>
  <c r="F61"/>
  <c r="F60"/>
  <c r="F59"/>
  <c r="E56"/>
  <c r="D56"/>
  <c r="C56"/>
  <c r="B56"/>
  <c r="F55"/>
  <c r="F54"/>
  <c r="F53"/>
  <c r="F52"/>
  <c r="F51"/>
  <c r="E48"/>
  <c r="D48"/>
  <c r="C48"/>
  <c r="B48"/>
  <c r="F47"/>
  <c r="F46"/>
  <c r="F45"/>
  <c r="E42"/>
  <c r="D42"/>
  <c r="C42"/>
  <c r="B42"/>
  <c r="F41"/>
  <c r="F40"/>
  <c r="F39"/>
  <c r="F38"/>
  <c r="F37"/>
  <c r="E34"/>
  <c r="D34"/>
  <c r="C34"/>
  <c r="B34"/>
  <c r="F33"/>
  <c r="F32"/>
  <c r="F31"/>
  <c r="E27"/>
  <c r="D27"/>
  <c r="C27"/>
  <c r="B27"/>
  <c r="F26"/>
  <c r="F25"/>
  <c r="F24"/>
  <c r="F23"/>
  <c r="F22"/>
  <c r="F21"/>
  <c r="F20"/>
  <c r="F19"/>
  <c r="F18"/>
  <c r="F17"/>
  <c r="F16"/>
  <c r="F15"/>
  <c r="F14"/>
  <c r="F13"/>
  <c r="F12"/>
  <c r="F11"/>
  <c r="F10"/>
  <c r="F9"/>
  <c r="F8"/>
  <c r="F7"/>
  <c r="F6"/>
  <c r="F5"/>
  <c r="F65" l="1"/>
  <c r="G64" s="1"/>
  <c r="F34"/>
  <c r="G32" s="1"/>
  <c r="F48"/>
  <c r="G48" s="1"/>
  <c r="F56"/>
  <c r="G56" s="1"/>
  <c r="F27"/>
  <c r="G10" s="1"/>
  <c r="F42"/>
  <c r="G40" s="1"/>
  <c r="G11" l="1"/>
  <c r="G63"/>
  <c r="G61"/>
  <c r="G59"/>
  <c r="G62"/>
  <c r="G60"/>
  <c r="G21"/>
  <c r="G38"/>
  <c r="G39"/>
  <c r="G37"/>
  <c r="G45"/>
  <c r="G46"/>
  <c r="G41"/>
  <c r="G31"/>
  <c r="G47"/>
  <c r="G14"/>
  <c r="G16"/>
  <c r="G5"/>
  <c r="G65"/>
  <c r="G15"/>
  <c r="G20"/>
  <c r="G54"/>
  <c r="G25"/>
  <c r="G9"/>
  <c r="G18"/>
  <c r="G19"/>
  <c r="G53"/>
  <c r="G24"/>
  <c r="G8"/>
  <c r="G33"/>
  <c r="G13"/>
  <c r="G51"/>
  <c r="G22"/>
  <c r="G6"/>
  <c r="G52"/>
  <c r="G23"/>
  <c r="G7"/>
  <c r="G12"/>
  <c r="G17"/>
  <c r="G55"/>
  <c r="G26"/>
  <c r="G42" l="1"/>
  <c r="G34"/>
  <c r="G27"/>
</calcChain>
</file>

<file path=xl/sharedStrings.xml><?xml version="1.0" encoding="utf-8"?>
<sst xmlns="http://schemas.openxmlformats.org/spreadsheetml/2006/main" count="96" uniqueCount="51">
  <si>
    <t>Q1</t>
  </si>
  <si>
    <t>Q2</t>
  </si>
  <si>
    <t>Q3</t>
  </si>
  <si>
    <t>Q4</t>
  </si>
  <si>
    <t>Total</t>
  </si>
  <si>
    <t>Homicide</t>
  </si>
  <si>
    <t>Arson</t>
  </si>
  <si>
    <t>Bribery</t>
  </si>
  <si>
    <t>Burglary</t>
  </si>
  <si>
    <t>Damage to Property</t>
  </si>
  <si>
    <t>Drug Offenses</t>
  </si>
  <si>
    <t>Embezzlement</t>
  </si>
  <si>
    <t>Extortion</t>
  </si>
  <si>
    <t>Fraud</t>
  </si>
  <si>
    <t>Gambling</t>
  </si>
  <si>
    <t>Larceny/Theft</t>
  </si>
  <si>
    <t>Motor Vehicle Theft</t>
  </si>
  <si>
    <t>Pornography</t>
  </si>
  <si>
    <t>Prostitution</t>
  </si>
  <si>
    <t>Robbery</t>
  </si>
  <si>
    <t>Sex Offenses, Forcible</t>
  </si>
  <si>
    <t>Sex Offenses, Non-Forcible</t>
  </si>
  <si>
    <t>Stolen Property</t>
  </si>
  <si>
    <t>Counterfeiting/Forgery</t>
  </si>
  <si>
    <t>%</t>
  </si>
  <si>
    <t>West</t>
  </si>
  <si>
    <t>South</t>
  </si>
  <si>
    <t>Central</t>
  </si>
  <si>
    <t>North</t>
  </si>
  <si>
    <t>East</t>
  </si>
  <si>
    <t>Male</t>
  </si>
  <si>
    <t>Female</t>
  </si>
  <si>
    <t>Unknown</t>
  </si>
  <si>
    <t>Asian</t>
  </si>
  <si>
    <t>African-American</t>
  </si>
  <si>
    <t>Native American</t>
  </si>
  <si>
    <t>Other</t>
  </si>
  <si>
    <t>Offenses</t>
  </si>
  <si>
    <t>Suspect- Sex</t>
  </si>
  <si>
    <t>Suspect- Race</t>
  </si>
  <si>
    <t>Victim- Sex</t>
  </si>
  <si>
    <t>Victim- Race</t>
  </si>
  <si>
    <t>District</t>
  </si>
  <si>
    <t>Incident Based Reporting (IBR) Offenses</t>
  </si>
  <si>
    <t>Caucasian</t>
  </si>
  <si>
    <t>Due to the dynamic nature of data, this information is a snapshot in time as of the creation of this report. The processing of additional records and corrections will be reflected in updates to existing and future sections of this report.   Data generated on: 5/12/2016</t>
  </si>
  <si>
    <t>Assault/Battery</t>
  </si>
  <si>
    <t>Kidnapping/Abduction</t>
  </si>
  <si>
    <t>Weapon Law Violations*</t>
  </si>
  <si>
    <t>*Weapon Law Violations include prohibiting the manufacture, sale, purchase, transportation, possession, concealment, or use of firearms, cutting instruments, explosives (including fireworks).  The number of offenses in this category does not represent “shots fired” calls for service.</t>
  </si>
  <si>
    <t xml:space="preserve">In 2010, the Madison Police Department moved from reporting crime data using the traditional Summary Based Uniform Crime Reporting (UCR) to Incident Based Reporting (IBR). IBR and UCR are reporting systems used by law enforcement agencies in the United States for collecting and reporting crime data to the Federal Bureau of Investigation.  The general concepts, such as jurisdictional rules, of collecting and reporting UCR data are the same as in IBR. However, IBR goes into much greater detail than the summary-based UCR system and IBR reports all offenses involved in a particular incident.  
The Federal Bureau of Investigation is encouraging all law enforcement agencies to move to the IBR method.  However, not all law enforcement agencies are certified to submit IBR, therefore they continue to report UCR.  For example, there are 529 law enforcement agencies in Wisconsin and approximately 107 are certified in IBR reporting.  This makes it very difficult to compare crime nationally.
In the first quarter 2016, Madison Police Department responded to 47,426 calls for service resulting in 3,130 IBR offenses.
</t>
  </si>
</sst>
</file>

<file path=xl/styles.xml><?xml version="1.0" encoding="utf-8"?>
<styleSheet xmlns="http://schemas.openxmlformats.org/spreadsheetml/2006/main">
  <numFmts count="1">
    <numFmt numFmtId="164" formatCode="0.0%"/>
  </numFmts>
  <fonts count="5">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sz val="10"/>
      <color indexed="8"/>
      <name val="Arial"/>
      <family val="2"/>
    </font>
  </fonts>
  <fills count="3">
    <fill>
      <patternFill patternType="none"/>
    </fill>
    <fill>
      <patternFill patternType="gray125"/>
    </fill>
    <fill>
      <patternFill patternType="solid">
        <fgColor theme="1" tint="4.9989318521683403E-2"/>
        <bgColor indexed="64"/>
      </patternFill>
    </fill>
  </fills>
  <borders count="10">
    <border>
      <left/>
      <right/>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4" fillId="0" borderId="0">
      <alignment vertical="top"/>
    </xf>
  </cellStyleXfs>
  <cellXfs count="26">
    <xf numFmtId="0" fontId="0" fillId="0" borderId="0" xfId="0"/>
    <xf numFmtId="164" fontId="0" fillId="0" borderId="0" xfId="1" applyNumberFormat="1" applyFont="1" applyAlignment="1">
      <alignment horizontal="center"/>
    </xf>
    <xf numFmtId="0" fontId="0" fillId="0" borderId="0" xfId="0" applyAlignment="1"/>
    <xf numFmtId="0" fontId="2" fillId="0" borderId="5" xfId="0" applyFont="1" applyBorder="1" applyAlignment="1">
      <alignment wrapText="1"/>
    </xf>
    <xf numFmtId="0" fontId="2" fillId="0" borderId="0" xfId="0" applyFont="1" applyBorder="1" applyAlignment="1">
      <alignment wrapText="1"/>
    </xf>
    <xf numFmtId="0" fontId="0" fillId="0" borderId="0" xfId="0" applyAlignment="1">
      <alignment horizontal="center"/>
    </xf>
    <xf numFmtId="0" fontId="0" fillId="0" borderId="0" xfId="0"/>
    <xf numFmtId="0" fontId="0" fillId="0" borderId="0" xfId="0"/>
    <xf numFmtId="0" fontId="2" fillId="0" borderId="7" xfId="0" applyFont="1" applyBorder="1"/>
    <xf numFmtId="0" fontId="2" fillId="0" borderId="8" xfId="0" applyFont="1" applyBorder="1" applyAlignment="1">
      <alignment horizontal="center"/>
    </xf>
    <xf numFmtId="164" fontId="2" fillId="0" borderId="9" xfId="1" applyNumberFormat="1" applyFont="1" applyBorder="1" applyAlignment="1">
      <alignment horizontal="center"/>
    </xf>
    <xf numFmtId="0" fontId="0" fillId="0" borderId="0" xfId="0"/>
    <xf numFmtId="0" fontId="0" fillId="0" borderId="0" xfId="0"/>
    <xf numFmtId="0" fontId="0" fillId="0" borderId="7" xfId="0" applyBorder="1" applyAlignment="1">
      <alignment horizontal="center" vertical="center" wrapTex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0" fillId="0" borderId="6" xfId="0" applyBorder="1" applyAlignment="1">
      <alignment horizontal="center"/>
    </xf>
    <xf numFmtId="0" fontId="3" fillId="2" borderId="0" xfId="0" applyFont="1" applyFill="1" applyAlignment="1">
      <alignment horizontal="center"/>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0" xfId="0" applyAlignment="1">
      <alignment horizontal="center"/>
    </xf>
  </cellXfs>
  <cellStyles count="3">
    <cellStyle name="Normal" xfId="0" builtinId="0"/>
    <cellStyle name="Normal 2" xfId="2"/>
    <cellStyle name="Percent" xfId="1" builtinId="5"/>
  </cellStyles>
  <dxfs count="55">
    <dxf>
      <font>
        <b val="0"/>
        <i val="0"/>
        <strike val="0"/>
        <condense val="0"/>
        <extend val="0"/>
        <outline val="0"/>
        <shadow val="0"/>
        <u val="none"/>
        <vertAlign val="baseline"/>
        <sz val="11"/>
        <color theme="1"/>
        <name val="Calibri"/>
        <scheme val="minor"/>
      </font>
      <numFmt numFmtId="164" formatCode="0.0%"/>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indent="0" relativeIndent="0" justifyLastLine="0" shrinkToFit="0" mergeCell="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indent="0" relativeIndent="0" justifyLastLine="0" shrinkToFit="0" mergeCell="0" readingOrder="0"/>
    </dxf>
    <dxf>
      <font>
        <b/>
        <i val="0"/>
        <strike val="0"/>
        <condense val="0"/>
        <extend val="0"/>
        <outline val="0"/>
        <shadow val="0"/>
        <u val="none"/>
        <vertAlign val="baseline"/>
        <sz val="11"/>
        <color theme="1"/>
        <name val="Calibri"/>
        <scheme val="minor"/>
      </font>
      <alignment horizontal="center" vertical="bottom" textRotation="0" wrapText="0" indent="0" relativeIndent="0" justifyLastLine="0" shrinkToFit="0" mergeCell="0" readingOrder="0"/>
      <border diagonalUp="0" diagonalDown="0" outline="0">
        <left/>
        <right/>
        <top/>
        <bottom/>
      </border>
    </dxf>
    <dxf>
      <alignment horizontal="center" vertical="bottom" textRotation="0" wrapText="0" indent="0" relativeIndent="0" justifyLastLine="0" shrinkToFit="0" mergeCell="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indent="0" relativeIndent="0" justifyLastLine="0" shrinkToFit="0" mergeCell="0" readingOrder="0"/>
      <border diagonalUp="0" diagonalDown="0" outline="0">
        <left/>
        <right/>
        <top/>
        <bottom/>
      </border>
    </dxf>
    <dxf>
      <alignment horizontal="center" vertical="bottom" textRotation="0" wrapText="0" indent="0" relativeIndent="0" justifyLastLine="0" shrinkToFit="0" mergeCell="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indent="0" relativeIndent="0" justifyLastLine="0" shrinkToFit="0" mergeCell="0" readingOrder="0"/>
      <border diagonalUp="0" diagonalDown="0" outline="0">
        <left/>
        <right/>
        <top/>
        <bottom/>
      </border>
    </dxf>
    <dxf>
      <alignment horizontal="center" vertical="bottom" textRotation="0" wrapText="0" indent="0" relativeIndent="0" justifyLastLine="0" shrinkToFit="0" mergeCell="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indent="0" relativeIndent="0" justifyLastLine="0" shrinkToFit="0" mergeCell="0" readingOrder="0"/>
      <border diagonalUp="0" diagonalDown="0" outline="0">
        <left/>
        <right/>
        <top/>
        <bottom/>
      </border>
    </dxf>
    <dxf>
      <alignment horizontal="center" vertical="bottom" textRotation="0" wrapText="0" indent="0" relativeIndent="0" justifyLastLine="0" shrinkToFit="0" mergeCell="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indent="0" relativeIndent="0" justifyLastLine="0" shrinkToFit="0" mergeCell="0" readingOrder="0"/>
      <border diagonalUp="0" diagonalDown="0" outline="0">
        <left/>
        <right/>
        <top/>
        <bottom/>
      </border>
    </dxf>
    <dxf>
      <alignment horizontal="center" vertical="bottom" textRotation="0" wrapText="0" indent="0" relativeIndent="0" justifyLastLine="0" shrinkToFit="0" mergeCell="0" readingOrder="0"/>
    </dxf>
    <dxf>
      <font>
        <b/>
        <i val="0"/>
        <strike val="0"/>
        <condense val="0"/>
        <extend val="0"/>
        <outline val="0"/>
        <shadow val="0"/>
        <u val="none"/>
        <vertAlign val="baseline"/>
        <sz val="11"/>
        <color theme="1"/>
        <name val="Calibri"/>
        <scheme val="minor"/>
      </font>
      <border diagonalUp="0" diagonalDown="0" outline="0">
        <left/>
        <right/>
        <top/>
        <bottom/>
      </border>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
      <alignment horizontal="center" vertical="bottom" textRotation="0" wrapText="0" indent="0" relativeIndent="0" justifyLastLine="0" shrinkToFit="0" mergeCell="0" readingOrder="0"/>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7" name="Table11" displayName="Table11" ref="A30:G34" totalsRowShown="0" headerRowDxfId="54" dataDxfId="53">
  <tableColumns count="7">
    <tableColumn id="1" name="Suspect- Sex"/>
    <tableColumn id="2" name="Q1" dataDxfId="52"/>
    <tableColumn id="3" name="Q2" dataDxfId="51"/>
    <tableColumn id="4" name="Q3" dataDxfId="50"/>
    <tableColumn id="5" name="Q4" dataDxfId="49"/>
    <tableColumn id="6" name="Total" dataDxfId="48"/>
    <tableColumn id="7" name="%" dataDxfId="47" dataCellStyle="Percent"/>
  </tableColumns>
  <tableStyleInfo name="TableStyleMedium9" showFirstColumn="0" showLastColumn="0" showRowStripes="1" showColumnStripes="0"/>
</table>
</file>

<file path=xl/tables/table2.xml><?xml version="1.0" encoding="utf-8"?>
<table xmlns="http://schemas.openxmlformats.org/spreadsheetml/2006/main" id="18" name="Table13" displayName="Table13" ref="A36:G42" totalsRowShown="0" headerRowDxfId="46" dataDxfId="45">
  <tableColumns count="7">
    <tableColumn id="1" name="Suspect- Race"/>
    <tableColumn id="2" name="Q1" dataDxfId="44"/>
    <tableColumn id="3" name="Q2" dataDxfId="43"/>
    <tableColumn id="4" name="Q3" dataDxfId="42"/>
    <tableColumn id="5" name="Q4" dataDxfId="41"/>
    <tableColumn id="6" name="Total" dataDxfId="40"/>
    <tableColumn id="7" name="%" dataDxfId="39" dataCellStyle="Percent"/>
  </tableColumns>
  <tableStyleInfo name="TableStyleMedium11" showFirstColumn="0" showLastColumn="0" showRowStripes="1" showColumnStripes="0"/>
</table>
</file>

<file path=xl/tables/table3.xml><?xml version="1.0" encoding="utf-8"?>
<table xmlns="http://schemas.openxmlformats.org/spreadsheetml/2006/main" id="19" name="Table1520" displayName="Table1520" ref="A4:G27" totalsRowShown="0" headerRowDxfId="38" dataDxfId="37">
  <tableColumns count="7">
    <tableColumn id="1" name="Offenses" totalsRowDxfId="36"/>
    <tableColumn id="2" name="Q1" dataDxfId="35" totalsRowDxfId="34"/>
    <tableColumn id="3" name="Q2" dataDxfId="33" totalsRowDxfId="32"/>
    <tableColumn id="4" name="Q3" dataDxfId="31" totalsRowDxfId="30"/>
    <tableColumn id="5" name="Q4" dataDxfId="29" totalsRowDxfId="28"/>
    <tableColumn id="6" name="Total" dataDxfId="27" totalsRowDxfId="26"/>
    <tableColumn id="7" name="%" dataDxfId="25" totalsRowDxfId="24" dataCellStyle="Percent"/>
  </tableColumns>
  <tableStyleInfo name="TableStyleMedium10" showFirstColumn="0" showLastColumn="0" showRowStripes="1" showColumnStripes="0"/>
</table>
</file>

<file path=xl/tables/table4.xml><?xml version="1.0" encoding="utf-8"?>
<table xmlns="http://schemas.openxmlformats.org/spreadsheetml/2006/main" id="20" name="Table17" displayName="Table17" ref="A58:G65" totalsRowShown="0" headerRowDxfId="23" dataDxfId="22">
  <tableColumns count="7">
    <tableColumn id="1" name="District"/>
    <tableColumn id="2" name="Q1" dataDxfId="21"/>
    <tableColumn id="3" name="Q2" dataDxfId="20"/>
    <tableColumn id="4" name="Q3" dataDxfId="19"/>
    <tableColumn id="5" name="Q4" dataDxfId="18"/>
    <tableColumn id="6" name="Total" dataDxfId="17"/>
    <tableColumn id="7" name="%" dataDxfId="16" dataCellStyle="Percent"/>
  </tableColumns>
  <tableStyleInfo name="TableStyleMedium7" showFirstColumn="0" showLastColumn="0" showRowStripes="1" showColumnStripes="0"/>
</table>
</file>

<file path=xl/tables/table5.xml><?xml version="1.0" encoding="utf-8"?>
<table xmlns="http://schemas.openxmlformats.org/spreadsheetml/2006/main" id="21" name="Table1219" displayName="Table1219" ref="A44:G48" totalsRowShown="0" headerRowDxfId="15" dataDxfId="14">
  <tableColumns count="7">
    <tableColumn id="1" name="Victim- Sex"/>
    <tableColumn id="2" name="Q1" dataDxfId="13"/>
    <tableColumn id="3" name="Q2" dataDxfId="12"/>
    <tableColumn id="4" name="Q3" dataDxfId="11"/>
    <tableColumn id="5" name="Q4" dataDxfId="10"/>
    <tableColumn id="6" name="Total" dataDxfId="9"/>
    <tableColumn id="7" name="%" dataDxfId="8" dataCellStyle="Percent">
      <calculatedColumnFormula>F45/$F$48</calculatedColumnFormula>
    </tableColumn>
  </tableColumns>
  <tableStyleInfo name="TableStyleMedium9" showFirstColumn="0" showLastColumn="0" showRowStripes="1" showColumnStripes="0"/>
</table>
</file>

<file path=xl/tables/table6.xml><?xml version="1.0" encoding="utf-8"?>
<table xmlns="http://schemas.openxmlformats.org/spreadsheetml/2006/main" id="22" name="Table1420" displayName="Table1420" ref="A50:G56" totalsRowShown="0" headerRowDxfId="7" dataDxfId="6">
  <tableColumns count="7">
    <tableColumn id="1" name="Victim- Race"/>
    <tableColumn id="2" name="Q1" dataDxfId="5"/>
    <tableColumn id="3" name="Q2" dataDxfId="4"/>
    <tableColumn id="4" name="Q3" dataDxfId="3"/>
    <tableColumn id="5" name="Q4" dataDxfId="2"/>
    <tableColumn id="6" name="Total" dataDxfId="1"/>
    <tableColumn id="7" name="%" dataDxfId="0" dataCellStyle="Percent">
      <calculatedColumnFormula>F51/$F$56</calculatedColumnFormula>
    </tableColumn>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dimension ref="A1:X67"/>
  <sheetViews>
    <sheetView tabSelected="1" workbookViewId="0">
      <selection activeCell="A2" sqref="A2:G2"/>
    </sheetView>
  </sheetViews>
  <sheetFormatPr defaultRowHeight="15"/>
  <cols>
    <col min="1" max="1" width="28.140625" style="6" bestFit="1" customWidth="1"/>
    <col min="2" max="16384" width="9.140625" style="6"/>
  </cols>
  <sheetData>
    <row r="1" spans="1:7" s="11" customFormat="1" ht="243.75" customHeight="1">
      <c r="A1" s="13" t="s">
        <v>50</v>
      </c>
      <c r="B1" s="14"/>
      <c r="C1" s="14"/>
      <c r="D1" s="14"/>
      <c r="E1" s="14"/>
      <c r="F1" s="14"/>
      <c r="G1" s="15"/>
    </row>
    <row r="2" spans="1:7" s="11" customFormat="1">
      <c r="A2" s="16"/>
      <c r="B2" s="16"/>
      <c r="C2" s="16"/>
      <c r="D2" s="16"/>
      <c r="E2" s="16"/>
      <c r="F2" s="16"/>
      <c r="G2" s="16"/>
    </row>
    <row r="3" spans="1:7" ht="15.75">
      <c r="A3" s="21" t="s">
        <v>43</v>
      </c>
      <c r="B3" s="21"/>
      <c r="C3" s="21"/>
      <c r="D3" s="21"/>
      <c r="E3" s="21"/>
      <c r="F3" s="21"/>
      <c r="G3" s="21"/>
    </row>
    <row r="4" spans="1:7">
      <c r="A4" s="6" t="s">
        <v>37</v>
      </c>
      <c r="B4" s="5" t="s">
        <v>0</v>
      </c>
      <c r="C4" s="5" t="s">
        <v>1</v>
      </c>
      <c r="D4" s="5" t="s">
        <v>2</v>
      </c>
      <c r="E4" s="5" t="s">
        <v>3</v>
      </c>
      <c r="F4" s="5" t="s">
        <v>4</v>
      </c>
      <c r="G4" s="5" t="s">
        <v>24</v>
      </c>
    </row>
    <row r="5" spans="1:7">
      <c r="A5" s="6" t="s">
        <v>6</v>
      </c>
      <c r="B5" s="5">
        <v>3</v>
      </c>
      <c r="C5" s="5"/>
      <c r="E5" s="5"/>
      <c r="F5" s="5">
        <f>SUM(B5:E5)</f>
        <v>3</v>
      </c>
      <c r="G5" s="1">
        <f>F5/$F$27</f>
        <v>9.5846645367412143E-4</v>
      </c>
    </row>
    <row r="6" spans="1:7">
      <c r="A6" s="12" t="s">
        <v>46</v>
      </c>
      <c r="B6" s="5">
        <v>363</v>
      </c>
      <c r="C6" s="5"/>
      <c r="D6" s="5"/>
      <c r="E6" s="5"/>
      <c r="F6" s="5">
        <f t="shared" ref="F6:F26" si="0">SUM(B6:E6)</f>
        <v>363</v>
      </c>
      <c r="G6" s="1">
        <f t="shared" ref="G6:G26" si="1">F6/$F$27</f>
        <v>0.11597444089456869</v>
      </c>
    </row>
    <row r="7" spans="1:7">
      <c r="A7" s="6" t="s">
        <v>7</v>
      </c>
      <c r="B7" s="5">
        <v>0</v>
      </c>
      <c r="C7" s="5"/>
      <c r="D7" s="5"/>
      <c r="E7" s="5"/>
      <c r="F7" s="5">
        <f t="shared" si="0"/>
        <v>0</v>
      </c>
      <c r="G7" s="1">
        <f t="shared" si="1"/>
        <v>0</v>
      </c>
    </row>
    <row r="8" spans="1:7">
      <c r="A8" s="6" t="s">
        <v>8</v>
      </c>
      <c r="B8" s="5">
        <v>198</v>
      </c>
      <c r="C8" s="5"/>
      <c r="D8" s="5"/>
      <c r="E8" s="5"/>
      <c r="F8" s="5">
        <f t="shared" si="0"/>
        <v>198</v>
      </c>
      <c r="G8" s="1">
        <f t="shared" si="1"/>
        <v>6.3258785942492013E-2</v>
      </c>
    </row>
    <row r="9" spans="1:7">
      <c r="A9" s="6" t="s">
        <v>23</v>
      </c>
      <c r="B9" s="5">
        <v>51</v>
      </c>
      <c r="C9" s="5"/>
      <c r="D9" s="5"/>
      <c r="E9" s="5"/>
      <c r="F9" s="5">
        <f t="shared" si="0"/>
        <v>51</v>
      </c>
      <c r="G9" s="1">
        <f t="shared" si="1"/>
        <v>1.6293929712460065E-2</v>
      </c>
    </row>
    <row r="10" spans="1:7">
      <c r="A10" s="6" t="s">
        <v>9</v>
      </c>
      <c r="B10" s="5">
        <v>342</v>
      </c>
      <c r="C10" s="5"/>
      <c r="D10" s="5"/>
      <c r="E10" s="5"/>
      <c r="F10" s="5">
        <f t="shared" si="0"/>
        <v>342</v>
      </c>
      <c r="G10" s="1">
        <f t="shared" si="1"/>
        <v>0.10926517571884985</v>
      </c>
    </row>
    <row r="11" spans="1:7">
      <c r="A11" s="6" t="s">
        <v>10</v>
      </c>
      <c r="B11" s="5">
        <v>310</v>
      </c>
      <c r="C11" s="5"/>
      <c r="D11" s="5"/>
      <c r="E11" s="5"/>
      <c r="F11" s="5">
        <f t="shared" si="0"/>
        <v>310</v>
      </c>
      <c r="G11" s="1">
        <f t="shared" si="1"/>
        <v>9.9041533546325874E-2</v>
      </c>
    </row>
    <row r="12" spans="1:7">
      <c r="A12" s="6" t="s">
        <v>11</v>
      </c>
      <c r="B12" s="5">
        <v>17</v>
      </c>
      <c r="C12" s="5"/>
      <c r="D12" s="5"/>
      <c r="E12" s="5"/>
      <c r="F12" s="5">
        <f t="shared" si="0"/>
        <v>17</v>
      </c>
      <c r="G12" s="1">
        <f t="shared" si="1"/>
        <v>5.4313099041533542E-3</v>
      </c>
    </row>
    <row r="13" spans="1:7">
      <c r="A13" s="6" t="s">
        <v>12</v>
      </c>
      <c r="B13" s="5">
        <v>4</v>
      </c>
      <c r="C13" s="5"/>
      <c r="D13" s="5"/>
      <c r="E13" s="5"/>
      <c r="F13" s="5">
        <f t="shared" si="0"/>
        <v>4</v>
      </c>
      <c r="G13" s="1">
        <f t="shared" si="1"/>
        <v>1.2779552715654952E-3</v>
      </c>
    </row>
    <row r="14" spans="1:7">
      <c r="A14" s="6" t="s">
        <v>13</v>
      </c>
      <c r="B14" s="5">
        <v>340</v>
      </c>
      <c r="C14" s="5"/>
      <c r="D14" s="5"/>
      <c r="E14" s="5"/>
      <c r="F14" s="5">
        <f t="shared" si="0"/>
        <v>340</v>
      </c>
      <c r="G14" s="1">
        <f t="shared" si="1"/>
        <v>0.10862619808306709</v>
      </c>
    </row>
    <row r="15" spans="1:7">
      <c r="A15" s="6" t="s">
        <v>14</v>
      </c>
      <c r="B15" s="5">
        <v>1</v>
      </c>
      <c r="C15" s="5"/>
      <c r="D15" s="5"/>
      <c r="E15" s="5"/>
      <c r="F15" s="5">
        <f t="shared" si="0"/>
        <v>1</v>
      </c>
      <c r="G15" s="1">
        <f t="shared" si="1"/>
        <v>3.1948881789137381E-4</v>
      </c>
    </row>
    <row r="16" spans="1:7">
      <c r="A16" s="6" t="s">
        <v>5</v>
      </c>
      <c r="B16" s="5">
        <v>2</v>
      </c>
      <c r="C16" s="5"/>
      <c r="D16" s="5"/>
      <c r="E16" s="5"/>
      <c r="F16" s="5">
        <f t="shared" si="0"/>
        <v>2</v>
      </c>
      <c r="G16" s="1">
        <f t="shared" si="1"/>
        <v>6.3897763578274762E-4</v>
      </c>
    </row>
    <row r="17" spans="1:14">
      <c r="A17" s="12" t="s">
        <v>47</v>
      </c>
      <c r="B17" s="5">
        <v>18</v>
      </c>
      <c r="C17" s="5"/>
      <c r="D17" s="5"/>
      <c r="E17" s="5"/>
      <c r="F17" s="5">
        <f t="shared" si="0"/>
        <v>18</v>
      </c>
      <c r="G17" s="1">
        <f t="shared" si="1"/>
        <v>5.7507987220447284E-3</v>
      </c>
    </row>
    <row r="18" spans="1:14">
      <c r="A18" s="6" t="s">
        <v>15</v>
      </c>
      <c r="B18" s="5">
        <v>1262</v>
      </c>
      <c r="C18" s="5"/>
      <c r="D18" s="5"/>
      <c r="E18" s="5"/>
      <c r="F18" s="5">
        <f t="shared" si="0"/>
        <v>1262</v>
      </c>
      <c r="G18" s="1">
        <f t="shared" si="1"/>
        <v>0.40319488817891375</v>
      </c>
    </row>
    <row r="19" spans="1:14">
      <c r="A19" s="6" t="s">
        <v>16</v>
      </c>
      <c r="B19" s="5">
        <v>68</v>
      </c>
      <c r="C19" s="5"/>
      <c r="D19" s="5"/>
      <c r="E19" s="5"/>
      <c r="F19" s="5">
        <f t="shared" si="0"/>
        <v>68</v>
      </c>
      <c r="G19" s="1">
        <f t="shared" si="1"/>
        <v>2.1725239616613417E-2</v>
      </c>
    </row>
    <row r="20" spans="1:14">
      <c r="A20" s="6" t="s">
        <v>17</v>
      </c>
      <c r="B20" s="5">
        <v>9</v>
      </c>
      <c r="C20" s="5"/>
      <c r="D20" s="5"/>
      <c r="E20" s="5"/>
      <c r="F20" s="5">
        <f t="shared" si="0"/>
        <v>9</v>
      </c>
      <c r="G20" s="1">
        <f t="shared" si="1"/>
        <v>2.8753993610223642E-3</v>
      </c>
    </row>
    <row r="21" spans="1:14">
      <c r="A21" s="6" t="s">
        <v>18</v>
      </c>
      <c r="B21" s="5">
        <v>1</v>
      </c>
      <c r="C21" s="5"/>
      <c r="D21" s="5"/>
      <c r="E21" s="5"/>
      <c r="F21" s="5">
        <f t="shared" si="0"/>
        <v>1</v>
      </c>
      <c r="G21" s="1">
        <f t="shared" si="1"/>
        <v>3.1948881789137381E-4</v>
      </c>
    </row>
    <row r="22" spans="1:14">
      <c r="A22" s="6" t="s">
        <v>19</v>
      </c>
      <c r="B22" s="5">
        <v>52</v>
      </c>
      <c r="C22" s="5"/>
      <c r="D22" s="5"/>
      <c r="E22" s="5"/>
      <c r="F22" s="5">
        <f t="shared" si="0"/>
        <v>52</v>
      </c>
      <c r="G22" s="1">
        <f t="shared" si="1"/>
        <v>1.6613418530351438E-2</v>
      </c>
    </row>
    <row r="23" spans="1:14">
      <c r="A23" s="6" t="s">
        <v>20</v>
      </c>
      <c r="B23" s="5">
        <v>53</v>
      </c>
      <c r="C23" s="5"/>
      <c r="D23" s="5"/>
      <c r="E23" s="5"/>
      <c r="F23" s="5">
        <f t="shared" si="0"/>
        <v>53</v>
      </c>
      <c r="G23" s="1">
        <f t="shared" si="1"/>
        <v>1.693290734824281E-2</v>
      </c>
    </row>
    <row r="24" spans="1:14">
      <c r="A24" s="6" t="s">
        <v>21</v>
      </c>
      <c r="B24" s="5">
        <v>1</v>
      </c>
      <c r="C24" s="5"/>
      <c r="D24" s="5"/>
      <c r="E24" s="5"/>
      <c r="F24" s="5">
        <f t="shared" si="0"/>
        <v>1</v>
      </c>
      <c r="G24" s="1">
        <f t="shared" si="1"/>
        <v>3.1948881789137381E-4</v>
      </c>
    </row>
    <row r="25" spans="1:14">
      <c r="A25" s="6" t="s">
        <v>22</v>
      </c>
      <c r="B25" s="5">
        <v>8</v>
      </c>
      <c r="C25" s="5"/>
      <c r="D25" s="5"/>
      <c r="E25" s="5"/>
      <c r="F25" s="5">
        <f t="shared" si="0"/>
        <v>8</v>
      </c>
      <c r="G25" s="1">
        <f t="shared" si="1"/>
        <v>2.5559105431309905E-3</v>
      </c>
    </row>
    <row r="26" spans="1:14">
      <c r="A26" s="12" t="s">
        <v>48</v>
      </c>
      <c r="B26" s="5">
        <v>27</v>
      </c>
      <c r="C26" s="5"/>
      <c r="D26" s="5"/>
      <c r="E26" s="5"/>
      <c r="F26" s="5">
        <f t="shared" si="0"/>
        <v>27</v>
      </c>
      <c r="G26" s="1">
        <f t="shared" si="1"/>
        <v>8.626198083067093E-3</v>
      </c>
    </row>
    <row r="27" spans="1:14">
      <c r="A27" s="8" t="s">
        <v>4</v>
      </c>
      <c r="B27" s="9">
        <f>SUM(B5:B26)</f>
        <v>3130</v>
      </c>
      <c r="C27" s="9">
        <f t="shared" ref="C27:F27" si="2">SUM(C5:C26)</f>
        <v>0</v>
      </c>
      <c r="D27" s="9">
        <f t="shared" si="2"/>
        <v>0</v>
      </c>
      <c r="E27" s="9">
        <f t="shared" si="2"/>
        <v>0</v>
      </c>
      <c r="F27" s="9">
        <f t="shared" si="2"/>
        <v>3130</v>
      </c>
      <c r="G27" s="10">
        <f>SUBTOTAL(109,G5:G26)</f>
        <v>1</v>
      </c>
    </row>
    <row r="28" spans="1:14" s="12" customFormat="1" ht="67.5" customHeight="1">
      <c r="A28" s="22" t="s">
        <v>49</v>
      </c>
      <c r="B28" s="23"/>
      <c r="C28" s="23"/>
      <c r="D28" s="23"/>
      <c r="E28" s="23"/>
      <c r="F28" s="23"/>
      <c r="G28" s="24"/>
    </row>
    <row r="29" spans="1:14" s="12" customFormat="1">
      <c r="A29" s="25"/>
      <c r="B29" s="25"/>
      <c r="C29" s="25"/>
      <c r="D29" s="25"/>
      <c r="E29" s="25"/>
      <c r="F29" s="25"/>
      <c r="G29" s="25"/>
    </row>
    <row r="30" spans="1:14">
      <c r="A30" s="6" t="s">
        <v>38</v>
      </c>
      <c r="B30" s="5" t="s">
        <v>0</v>
      </c>
      <c r="C30" s="5" t="s">
        <v>1</v>
      </c>
      <c r="D30" s="5" t="s">
        <v>2</v>
      </c>
      <c r="E30" s="5" t="s">
        <v>3</v>
      </c>
      <c r="F30" s="5" t="s">
        <v>4</v>
      </c>
      <c r="G30" s="5" t="s">
        <v>24</v>
      </c>
      <c r="I30" s="5"/>
      <c r="J30" s="5"/>
      <c r="K30" s="5"/>
      <c r="L30" s="5"/>
      <c r="M30" s="5"/>
      <c r="N30" s="5"/>
    </row>
    <row r="31" spans="1:14">
      <c r="A31" s="6" t="s">
        <v>30</v>
      </c>
      <c r="B31" s="5">
        <v>1043</v>
      </c>
      <c r="C31" s="5"/>
      <c r="D31" s="5"/>
      <c r="E31" s="5"/>
      <c r="F31" s="5">
        <f>SUM(B31:E31)</f>
        <v>1043</v>
      </c>
      <c r="G31" s="1">
        <f>F31/$F$34</f>
        <v>0.68981481481481477</v>
      </c>
      <c r="I31" s="5"/>
      <c r="J31" s="5"/>
      <c r="K31" s="5"/>
      <c r="L31" s="5"/>
      <c r="M31" s="5"/>
      <c r="N31" s="1"/>
    </row>
    <row r="32" spans="1:14">
      <c r="A32" s="6" t="s">
        <v>31</v>
      </c>
      <c r="B32" s="5">
        <v>445</v>
      </c>
      <c r="C32" s="5"/>
      <c r="D32" s="5"/>
      <c r="E32" s="5"/>
      <c r="F32" s="5">
        <f t="shared" ref="F32:F33" si="3">SUM(B32:E32)</f>
        <v>445</v>
      </c>
      <c r="G32" s="1">
        <f>F32/$F$34</f>
        <v>0.2943121693121693</v>
      </c>
      <c r="I32" s="5"/>
      <c r="J32" s="5"/>
      <c r="K32" s="5"/>
      <c r="L32" s="5"/>
      <c r="M32" s="5"/>
      <c r="N32" s="1"/>
    </row>
    <row r="33" spans="1:14">
      <c r="A33" s="6" t="s">
        <v>32</v>
      </c>
      <c r="B33" s="5">
        <v>24</v>
      </c>
      <c r="C33" s="5"/>
      <c r="D33" s="5"/>
      <c r="E33" s="5"/>
      <c r="F33" s="5">
        <f t="shared" si="3"/>
        <v>24</v>
      </c>
      <c r="G33" s="1">
        <f>F33/$F$34</f>
        <v>1.5873015873015872E-2</v>
      </c>
      <c r="I33" s="5"/>
      <c r="J33" s="5"/>
      <c r="K33" s="5"/>
      <c r="L33" s="5"/>
      <c r="M33" s="5"/>
      <c r="N33" s="1"/>
    </row>
    <row r="34" spans="1:14">
      <c r="A34" s="8" t="s">
        <v>4</v>
      </c>
      <c r="B34" s="9">
        <f>SUM(B31:B33)</f>
        <v>1512</v>
      </c>
      <c r="C34" s="9">
        <f t="shared" ref="C34:F34" si="4">SUM(C31:C33)</f>
        <v>0</v>
      </c>
      <c r="D34" s="9">
        <f t="shared" si="4"/>
        <v>0</v>
      </c>
      <c r="E34" s="9">
        <f t="shared" si="4"/>
        <v>0</v>
      </c>
      <c r="F34" s="9">
        <f t="shared" si="4"/>
        <v>1512</v>
      </c>
      <c r="G34" s="10">
        <f>SUBTOTAL(109,G31:G33)</f>
        <v>1</v>
      </c>
      <c r="I34" s="5"/>
      <c r="J34" s="5"/>
      <c r="K34" s="5"/>
      <c r="L34" s="5"/>
      <c r="M34" s="5"/>
      <c r="N34" s="1"/>
    </row>
    <row r="35" spans="1:14">
      <c r="A35" s="25"/>
      <c r="B35" s="25"/>
      <c r="C35" s="25"/>
      <c r="D35" s="25"/>
      <c r="E35" s="25"/>
      <c r="F35" s="25"/>
      <c r="G35" s="25"/>
      <c r="I35" s="2"/>
      <c r="J35" s="2"/>
      <c r="K35" s="2"/>
      <c r="L35" s="2"/>
      <c r="M35" s="2"/>
      <c r="N35" s="2"/>
    </row>
    <row r="36" spans="1:14">
      <c r="A36" s="6" t="s">
        <v>39</v>
      </c>
      <c r="B36" s="5" t="s">
        <v>0</v>
      </c>
      <c r="C36" s="5" t="s">
        <v>1</v>
      </c>
      <c r="D36" s="5" t="s">
        <v>2</v>
      </c>
      <c r="E36" s="5" t="s">
        <v>3</v>
      </c>
      <c r="F36" s="5" t="s">
        <v>4</v>
      </c>
      <c r="G36" s="5" t="s">
        <v>24</v>
      </c>
      <c r="I36" s="5"/>
      <c r="J36" s="5"/>
      <c r="K36" s="5"/>
      <c r="L36" s="5"/>
      <c r="M36" s="5"/>
      <c r="N36" s="5"/>
    </row>
    <row r="37" spans="1:14">
      <c r="A37" s="6" t="s">
        <v>33</v>
      </c>
      <c r="B37" s="5">
        <v>22</v>
      </c>
      <c r="C37" s="5"/>
      <c r="D37" s="5"/>
      <c r="E37" s="5"/>
      <c r="F37" s="5">
        <f>SUM(B37:E37)</f>
        <v>22</v>
      </c>
      <c r="G37" s="1">
        <f>F37/$F$42</f>
        <v>1.4550264550264549E-2</v>
      </c>
      <c r="I37" s="5"/>
      <c r="J37" s="5"/>
      <c r="K37" s="5"/>
      <c r="L37" s="5"/>
      <c r="M37" s="5"/>
      <c r="N37" s="1"/>
    </row>
    <row r="38" spans="1:14">
      <c r="A38" s="6" t="s">
        <v>34</v>
      </c>
      <c r="B38" s="5">
        <v>701</v>
      </c>
      <c r="C38" s="5"/>
      <c r="D38" s="5"/>
      <c r="E38" s="5"/>
      <c r="F38" s="5">
        <f t="shared" ref="F38:F41" si="5">SUM(B38:E38)</f>
        <v>701</v>
      </c>
      <c r="G38" s="1">
        <f>F38/$F$42</f>
        <v>0.46362433862433861</v>
      </c>
      <c r="I38" s="5"/>
      <c r="J38" s="5"/>
      <c r="K38" s="5"/>
      <c r="L38" s="5"/>
      <c r="M38" s="5"/>
      <c r="N38" s="1"/>
    </row>
    <row r="39" spans="1:14">
      <c r="A39" s="6" t="s">
        <v>35</v>
      </c>
      <c r="B39" s="5">
        <v>7</v>
      </c>
      <c r="C39" s="5"/>
      <c r="D39" s="5"/>
      <c r="E39" s="5"/>
      <c r="F39" s="5">
        <f t="shared" si="5"/>
        <v>7</v>
      </c>
      <c r="G39" s="1">
        <f>F39/$F$42</f>
        <v>4.6296296296296294E-3</v>
      </c>
      <c r="I39" s="5"/>
      <c r="J39" s="5"/>
      <c r="K39" s="5"/>
      <c r="L39" s="5"/>
      <c r="M39" s="5"/>
      <c r="N39" s="1"/>
    </row>
    <row r="40" spans="1:14">
      <c r="A40" s="6" t="s">
        <v>32</v>
      </c>
      <c r="B40" s="5">
        <v>96</v>
      </c>
      <c r="C40" s="5"/>
      <c r="D40" s="5"/>
      <c r="E40" s="5"/>
      <c r="F40" s="5">
        <f t="shared" si="5"/>
        <v>96</v>
      </c>
      <c r="G40" s="1">
        <f>F40/$F$42</f>
        <v>6.3492063492063489E-2</v>
      </c>
      <c r="I40" s="5"/>
      <c r="J40" s="5"/>
      <c r="K40" s="5"/>
      <c r="L40" s="5"/>
      <c r="M40" s="5"/>
      <c r="N40" s="1"/>
    </row>
    <row r="41" spans="1:14">
      <c r="A41" s="7" t="s">
        <v>44</v>
      </c>
      <c r="B41" s="5">
        <v>686</v>
      </c>
      <c r="C41" s="5"/>
      <c r="D41" s="5"/>
      <c r="E41" s="5"/>
      <c r="F41" s="5">
        <f t="shared" si="5"/>
        <v>686</v>
      </c>
      <c r="G41" s="1">
        <f>F41/$F$42</f>
        <v>0.45370370370370372</v>
      </c>
      <c r="I41" s="5"/>
      <c r="J41" s="5"/>
      <c r="K41" s="5"/>
      <c r="L41" s="5"/>
      <c r="M41" s="5"/>
      <c r="N41" s="1"/>
    </row>
    <row r="42" spans="1:14">
      <c r="A42" s="8" t="s">
        <v>4</v>
      </c>
      <c r="B42" s="9">
        <f>SUM(B37:B41)</f>
        <v>1512</v>
      </c>
      <c r="C42" s="9">
        <f t="shared" ref="C42:F42" si="6">SUM(C37:C41)</f>
        <v>0</v>
      </c>
      <c r="D42" s="9">
        <f t="shared" si="6"/>
        <v>0</v>
      </c>
      <c r="E42" s="9">
        <f t="shared" si="6"/>
        <v>0</v>
      </c>
      <c r="F42" s="9">
        <f t="shared" si="6"/>
        <v>1512</v>
      </c>
      <c r="G42" s="10">
        <f>SUBTOTAL(109,G37:G41)</f>
        <v>1</v>
      </c>
      <c r="I42" s="5"/>
      <c r="J42" s="5"/>
      <c r="K42" s="5"/>
      <c r="L42" s="5"/>
      <c r="M42" s="5"/>
      <c r="N42" s="1"/>
    </row>
    <row r="43" spans="1:14">
      <c r="A43" s="25"/>
      <c r="B43" s="25"/>
      <c r="C43" s="25"/>
      <c r="D43" s="25"/>
      <c r="E43" s="25"/>
      <c r="F43" s="25"/>
      <c r="G43" s="25"/>
    </row>
    <row r="44" spans="1:14">
      <c r="A44" s="6" t="s">
        <v>40</v>
      </c>
      <c r="B44" s="5" t="s">
        <v>0</v>
      </c>
      <c r="C44" s="5" t="s">
        <v>1</v>
      </c>
      <c r="D44" s="5" t="s">
        <v>2</v>
      </c>
      <c r="E44" s="5" t="s">
        <v>3</v>
      </c>
      <c r="F44" s="5" t="s">
        <v>4</v>
      </c>
      <c r="G44" s="5" t="s">
        <v>24</v>
      </c>
    </row>
    <row r="45" spans="1:14">
      <c r="A45" s="6" t="s">
        <v>30</v>
      </c>
      <c r="B45" s="5">
        <v>951</v>
      </c>
      <c r="C45" s="5"/>
      <c r="D45" s="5"/>
      <c r="E45" s="5"/>
      <c r="F45" s="5">
        <f>SUM(B45:E45)</f>
        <v>951</v>
      </c>
      <c r="G45" s="1">
        <f t="shared" ref="G45:G48" si="7">F45/$F$48</f>
        <v>0.46053268765133171</v>
      </c>
    </row>
    <row r="46" spans="1:14">
      <c r="A46" s="6" t="s">
        <v>31</v>
      </c>
      <c r="B46" s="5">
        <v>1112</v>
      </c>
      <c r="C46" s="5"/>
      <c r="D46" s="5"/>
      <c r="E46" s="5"/>
      <c r="F46" s="5">
        <f t="shared" ref="F46:F47" si="8">SUM(B46:E46)</f>
        <v>1112</v>
      </c>
      <c r="G46" s="1">
        <f t="shared" si="7"/>
        <v>0.53849878934624695</v>
      </c>
    </row>
    <row r="47" spans="1:14">
      <c r="A47" s="6" t="s">
        <v>32</v>
      </c>
      <c r="B47" s="5">
        <v>2</v>
      </c>
      <c r="C47" s="5"/>
      <c r="D47" s="5"/>
      <c r="E47" s="5"/>
      <c r="F47" s="5">
        <f t="shared" si="8"/>
        <v>2</v>
      </c>
      <c r="G47" s="1">
        <f t="shared" si="7"/>
        <v>9.6852300242130751E-4</v>
      </c>
    </row>
    <row r="48" spans="1:14">
      <c r="A48" s="8" t="s">
        <v>4</v>
      </c>
      <c r="B48" s="9">
        <f>SUM(B45:B47)</f>
        <v>2065</v>
      </c>
      <c r="C48" s="9">
        <f t="shared" ref="C48:F48" si="9">SUM(C45:C47)</f>
        <v>0</v>
      </c>
      <c r="D48" s="9">
        <f t="shared" si="9"/>
        <v>0</v>
      </c>
      <c r="E48" s="9">
        <f t="shared" si="9"/>
        <v>0</v>
      </c>
      <c r="F48" s="9">
        <f t="shared" si="9"/>
        <v>2065</v>
      </c>
      <c r="G48" s="10">
        <f t="shared" si="7"/>
        <v>1</v>
      </c>
    </row>
    <row r="49" spans="1:7">
      <c r="A49" s="25"/>
      <c r="B49" s="25"/>
      <c r="C49" s="25"/>
      <c r="D49" s="25"/>
      <c r="E49" s="25"/>
      <c r="F49" s="25"/>
      <c r="G49" s="25"/>
    </row>
    <row r="50" spans="1:7">
      <c r="A50" s="6" t="s">
        <v>41</v>
      </c>
      <c r="B50" s="5" t="s">
        <v>0</v>
      </c>
      <c r="C50" s="5" t="s">
        <v>1</v>
      </c>
      <c r="D50" s="5" t="s">
        <v>2</v>
      </c>
      <c r="E50" s="5" t="s">
        <v>3</v>
      </c>
      <c r="F50" s="5" t="s">
        <v>4</v>
      </c>
      <c r="G50" s="5" t="s">
        <v>24</v>
      </c>
    </row>
    <row r="51" spans="1:7">
      <c r="A51" s="6" t="s">
        <v>33</v>
      </c>
      <c r="B51" s="5">
        <v>65</v>
      </c>
      <c r="C51" s="5"/>
      <c r="D51" s="5"/>
      <c r="E51" s="5"/>
      <c r="F51" s="5">
        <f>SUM(B51:E51)</f>
        <v>65</v>
      </c>
      <c r="G51" s="1">
        <f t="shared" ref="G51:G56" si="10">F51/$F$56</f>
        <v>3.1476997578692496E-2</v>
      </c>
    </row>
    <row r="52" spans="1:7">
      <c r="A52" s="6" t="s">
        <v>34</v>
      </c>
      <c r="B52" s="5">
        <v>353</v>
      </c>
      <c r="C52" s="5"/>
      <c r="D52" s="5"/>
      <c r="E52" s="5"/>
      <c r="F52" s="5">
        <f t="shared" ref="F52:F55" si="11">SUM(B52:E52)</f>
        <v>353</v>
      </c>
      <c r="G52" s="1">
        <f t="shared" si="10"/>
        <v>0.17094430992736079</v>
      </c>
    </row>
    <row r="53" spans="1:7">
      <c r="A53" s="6" t="s">
        <v>35</v>
      </c>
      <c r="B53" s="5">
        <v>10</v>
      </c>
      <c r="C53" s="5"/>
      <c r="D53" s="5"/>
      <c r="E53" s="5"/>
      <c r="F53" s="5">
        <f t="shared" si="11"/>
        <v>10</v>
      </c>
      <c r="G53" s="1">
        <f t="shared" si="10"/>
        <v>4.8426150121065378E-3</v>
      </c>
    </row>
    <row r="54" spans="1:7">
      <c r="A54" s="6" t="s">
        <v>32</v>
      </c>
      <c r="B54" s="5">
        <v>201</v>
      </c>
      <c r="C54" s="5"/>
      <c r="D54" s="5"/>
      <c r="E54" s="5"/>
      <c r="F54" s="5">
        <f t="shared" si="11"/>
        <v>201</v>
      </c>
      <c r="G54" s="1">
        <f t="shared" si="10"/>
        <v>9.7336561743341404E-2</v>
      </c>
    </row>
    <row r="55" spans="1:7">
      <c r="A55" s="7" t="s">
        <v>44</v>
      </c>
      <c r="B55" s="5">
        <v>1436</v>
      </c>
      <c r="C55" s="5"/>
      <c r="D55" s="5"/>
      <c r="E55" s="5"/>
      <c r="F55" s="5">
        <f t="shared" si="11"/>
        <v>1436</v>
      </c>
      <c r="G55" s="1">
        <f t="shared" si="10"/>
        <v>0.69539951573849879</v>
      </c>
    </row>
    <row r="56" spans="1:7">
      <c r="A56" s="8" t="s">
        <v>4</v>
      </c>
      <c r="B56" s="9">
        <f>SUM(B51:B55)</f>
        <v>2065</v>
      </c>
      <c r="C56" s="9">
        <f t="shared" ref="C56:F56" si="12">SUM(C51:C55)</f>
        <v>0</v>
      </c>
      <c r="D56" s="9">
        <f t="shared" si="12"/>
        <v>0</v>
      </c>
      <c r="E56" s="9">
        <f t="shared" si="12"/>
        <v>0</v>
      </c>
      <c r="F56" s="9">
        <f t="shared" si="12"/>
        <v>2065</v>
      </c>
      <c r="G56" s="10">
        <f t="shared" si="10"/>
        <v>1</v>
      </c>
    </row>
    <row r="57" spans="1:7">
      <c r="A57" s="25"/>
      <c r="B57" s="25"/>
      <c r="C57" s="25"/>
      <c r="D57" s="25"/>
      <c r="E57" s="25"/>
      <c r="F57" s="25"/>
      <c r="G57" s="25"/>
    </row>
    <row r="58" spans="1:7">
      <c r="A58" s="6" t="s">
        <v>42</v>
      </c>
      <c r="B58" s="5" t="s">
        <v>0</v>
      </c>
      <c r="C58" s="5" t="s">
        <v>1</v>
      </c>
      <c r="D58" s="5" t="s">
        <v>2</v>
      </c>
      <c r="E58" s="5" t="s">
        <v>3</v>
      </c>
      <c r="F58" s="5" t="s">
        <v>4</v>
      </c>
      <c r="G58" s="5" t="s">
        <v>24</v>
      </c>
    </row>
    <row r="59" spans="1:7">
      <c r="A59" s="6" t="s">
        <v>25</v>
      </c>
      <c r="B59" s="5">
        <v>887</v>
      </c>
      <c r="C59" s="5"/>
      <c r="D59" s="5"/>
      <c r="E59" s="5"/>
      <c r="F59" s="5">
        <f>SUM(B59:E59)</f>
        <v>887</v>
      </c>
      <c r="G59" s="1">
        <f>F59/$F$65</f>
        <v>0.28338658146964857</v>
      </c>
    </row>
    <row r="60" spans="1:7">
      <c r="A60" s="6" t="s">
        <v>26</v>
      </c>
      <c r="B60" s="5">
        <v>406</v>
      </c>
      <c r="C60" s="5"/>
      <c r="D60" s="5"/>
      <c r="E60" s="5"/>
      <c r="F60" s="5">
        <f t="shared" ref="F60:F64" si="13">SUM(B60:E60)</f>
        <v>406</v>
      </c>
      <c r="G60" s="1">
        <f t="shared" ref="G60:G64" si="14">F60/$F$65</f>
        <v>0.12971246006389775</v>
      </c>
    </row>
    <row r="61" spans="1:7">
      <c r="A61" s="6" t="s">
        <v>27</v>
      </c>
      <c r="B61" s="5">
        <v>626</v>
      </c>
      <c r="C61" s="5"/>
      <c r="D61" s="5"/>
      <c r="E61" s="5"/>
      <c r="F61" s="5">
        <f t="shared" si="13"/>
        <v>626</v>
      </c>
      <c r="G61" s="1">
        <f t="shared" si="14"/>
        <v>0.2</v>
      </c>
    </row>
    <row r="62" spans="1:7">
      <c r="A62" s="6" t="s">
        <v>28</v>
      </c>
      <c r="B62" s="5">
        <v>422</v>
      </c>
      <c r="C62" s="5"/>
      <c r="D62" s="5"/>
      <c r="E62" s="5"/>
      <c r="F62" s="5">
        <f t="shared" si="13"/>
        <v>422</v>
      </c>
      <c r="G62" s="1">
        <f t="shared" si="14"/>
        <v>0.13482428115015974</v>
      </c>
    </row>
    <row r="63" spans="1:7">
      <c r="A63" s="6" t="s">
        <v>29</v>
      </c>
      <c r="B63" s="5">
        <v>764</v>
      </c>
      <c r="C63" s="5"/>
      <c r="D63" s="5"/>
      <c r="E63" s="5"/>
      <c r="F63" s="5">
        <f t="shared" si="13"/>
        <v>764</v>
      </c>
      <c r="G63" s="1">
        <f t="shared" si="14"/>
        <v>0.2440894568690096</v>
      </c>
    </row>
    <row r="64" spans="1:7">
      <c r="A64" s="6" t="s">
        <v>36</v>
      </c>
      <c r="B64" s="5">
        <v>25</v>
      </c>
      <c r="C64" s="5"/>
      <c r="D64" s="5"/>
      <c r="E64" s="5"/>
      <c r="F64" s="5">
        <f t="shared" si="13"/>
        <v>25</v>
      </c>
      <c r="G64" s="1">
        <f t="shared" si="14"/>
        <v>7.9872204472843447E-3</v>
      </c>
    </row>
    <row r="65" spans="1:24">
      <c r="A65" s="8" t="s">
        <v>4</v>
      </c>
      <c r="B65" s="9">
        <f>SUM(B59:B64)</f>
        <v>3130</v>
      </c>
      <c r="C65" s="9">
        <f t="shared" ref="C65:E65" si="15">SUM(C59:C63)</f>
        <v>0</v>
      </c>
      <c r="D65" s="9">
        <f t="shared" si="15"/>
        <v>0</v>
      </c>
      <c r="E65" s="9">
        <f t="shared" si="15"/>
        <v>0</v>
      </c>
      <c r="F65" s="9">
        <f>SUM(F59:F64)</f>
        <v>3130</v>
      </c>
      <c r="G65" s="10">
        <f>SUBTOTAL(109,G59:G64)</f>
        <v>1</v>
      </c>
    </row>
    <row r="66" spans="1:24" ht="15.75" thickBot="1">
      <c r="A66" s="20"/>
      <c r="B66" s="20"/>
      <c r="C66" s="20"/>
      <c r="D66" s="20"/>
      <c r="E66" s="20"/>
      <c r="F66" s="20"/>
      <c r="G66" s="20"/>
    </row>
    <row r="67" spans="1:24" ht="60" customHeight="1" thickBot="1">
      <c r="A67" s="17" t="s">
        <v>45</v>
      </c>
      <c r="B67" s="18"/>
      <c r="C67" s="18"/>
      <c r="D67" s="18"/>
      <c r="E67" s="18"/>
      <c r="F67" s="18"/>
      <c r="G67" s="19"/>
      <c r="H67" s="3"/>
      <c r="I67" s="4"/>
      <c r="J67" s="4"/>
      <c r="K67" s="4"/>
      <c r="L67" s="4"/>
      <c r="M67" s="4"/>
      <c r="N67" s="4"/>
      <c r="O67" s="4"/>
      <c r="P67" s="4"/>
      <c r="Q67" s="4"/>
      <c r="R67" s="4"/>
      <c r="S67" s="4"/>
      <c r="T67" s="4"/>
      <c r="U67" s="4"/>
      <c r="V67" s="4"/>
      <c r="W67" s="4"/>
      <c r="X67" s="4"/>
    </row>
  </sheetData>
  <mergeCells count="11">
    <mergeCell ref="A1:G1"/>
    <mergeCell ref="A2:G2"/>
    <mergeCell ref="A67:G67"/>
    <mergeCell ref="A66:G66"/>
    <mergeCell ref="A3:G3"/>
    <mergeCell ref="A28:G28"/>
    <mergeCell ref="A35:G35"/>
    <mergeCell ref="A43:G43"/>
    <mergeCell ref="A49:G49"/>
    <mergeCell ref="A57:G57"/>
    <mergeCell ref="A29:G29"/>
  </mergeCells>
  <pageMargins left="0.7" right="0.7" top="0.75" bottom="0.75" header="0.3" footer="0.3"/>
  <pageSetup orientation="portrait" r:id="rId1"/>
  <tableParts count="6">
    <tablePart r:id="rId2"/>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IBR</vt:lpstr>
    </vt:vector>
  </TitlesOfParts>
  <Company>City of Madison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fndocs</cp:lastModifiedBy>
  <cp:lastPrinted>2016-05-16T17:47:41Z</cp:lastPrinted>
  <dcterms:created xsi:type="dcterms:W3CDTF">2016-05-12T13:52:51Z</dcterms:created>
  <dcterms:modified xsi:type="dcterms:W3CDTF">2016-05-27T18:35:44Z</dcterms:modified>
</cp:coreProperties>
</file>